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  <sheet name="Informe de compatibilidad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<sst xmlns="http://schemas.openxmlformats.org/spreadsheetml/2006/main" count="2370" uniqueCount="1038">
  <si>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</si>
  <si>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</si>
  <si>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</si>
  <si>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</si>
  <si>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</si>
  <si>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</si>
  <si>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</si>
  <si>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</si>
  <si>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</si>
  <si>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</si>
  <si>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</si>
  <si>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</si>
  <si>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</si>
  <si>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</si>
  <si>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</si>
  <si>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</si>
  <si>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</si>
  <si>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</si>
  <si>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</si>
  <si>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</si>
  <si>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</si>
  <si>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</si>
  <si>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</si>
  <si>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</si>
  <si>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</si>
  <si>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</si>
  <si>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</si>
  <si>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</si>
  <si>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</si>
  <si>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</si>
  <si>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</si>
  <si>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</si>
  <si>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</si>
  <si>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</si>
  <si>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</si>
  <si>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</si>
  <si>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</si>
  <si>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</si>
  <si>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</si>
  <si>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</si>
  <si>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</si>
  <si>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</si>
  <si>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</si>
  <si>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</si>
  <si>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</si>
  <si>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</si>
  <si>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</si>
  <si>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</si>
  <si>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</si>
  <si>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</si>
  <si>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</si>
  <si>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</si>
  <si>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</si>
  <si>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</si>
  <si>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</si>
  <si>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</si>
  <si>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</si>
  <si>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</si>
  <si>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</si>
  <si>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</si>
  <si>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</si>
  <si>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</si>
  <si>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</si>
  <si>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</si>
  <si>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</si>
  <si>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</si>
  <si>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</si>
  <si>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</si>
  <si>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</si>
  <si>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</si>
  <si>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</si>
  <si>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</si>
  <si>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</si>
  <si>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</si>
  <si>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</si>
  <si>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</si>
  <si>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</si>
  <si>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</si>
  <si>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</si>
  <si>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</si>
  <si>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</si>
  <si>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</si>
  <si>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</si>
  <si>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</si>
  <si>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</si>
  <si>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</si>
  <si>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</si>
  <si>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</si>
  <si>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</si>
  <si>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</si>
  <si>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</si>
  <si>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</si>
  <si>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</si>
  <si>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</si>
  <si>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</si>
  <si>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</si>
  <si>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</si>
  <si>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</si>
  <si>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</si>
  <si>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</si>
  <si>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</si>
  <si>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</si>
  <si>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</si>
  <si>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</si>
  <si>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</si>
  <si>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</si>
  <si>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</si>
  <si>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</si>
  <si>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</si>
  <si>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</si>
  <si>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</si>
  <si>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</si>
  <si>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</si>
  <si>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</si>
  <si>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</si>
  <si>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</si>
  <si>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</si>
  <si>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</si>
  <si>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</si>
  <si>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</si>
  <si>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</si>
  <si>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</si>
  <si>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</si>
  <si>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</si>
  <si>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</si>
  <si>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</si>
  <si>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</si>
  <si>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</si>
  <si>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</si>
  <si>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</si>
  <si>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</si>
  <si>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</si>
  <si>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</si>
  <si>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</si>
  <si>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</si>
  <si>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</si>
  <si>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</si>
  <si>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</si>
  <si>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</si>
  <si>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</si>
  <si>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</si>
  <si>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</si>
  <si>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</si>
  <si>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</si>
  <si>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</si>
  <si>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</si>
  <si>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</si>
  <si>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</si>
  <si>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</si>
  <si>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</si>
  <si>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</si>
  <si>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</si>
  <si>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</si>
  <si>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</si>
  <si>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</si>
  <si>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</si>
  <si>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</si>
  <si>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</si>
  <si>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</si>
  <si>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</si>
  <si>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</si>
  <si>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</si>
  <si>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</si>
  <si>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</si>
  <si>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</si>
  <si>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</si>
  <si>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</si>
  <si>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</si>
  <si>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</si>
  <si>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</si>
  <si>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</si>
  <si>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</si>
  <si>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</si>
  <si>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</si>
  <si>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</si>
  <si>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</si>
  <si>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</si>
  <si>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</si>
  <si>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</si>
  <si>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</si>
  <si>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</si>
  <si>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</si>
  <si>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</si>
  <si>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</si>
  <si>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</si>
  <si>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</si>
  <si>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</si>
  <si>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</si>
  <si>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</si>
  <si>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</si>
  <si>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</si>
  <si>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</si>
  <si>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</si>
  <si>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</si>
  <si>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</si>
  <si>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</si>
  <si>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</si>
  <si>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</si>
  <si>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</si>
  <si>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</si>
  <si>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</si>
  <si>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</si>
  <si>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</si>
  <si>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</si>
  <si>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</si>
  <si>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</si>
  <si>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</si>
  <si>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</si>
  <si>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</si>
  <si>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</si>
  <si>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</si>
  <si>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</si>
  <si>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</si>
  <si>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</si>
  <si>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</si>
  <si>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</si>
  <si>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</si>
  <si>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</si>
  <si>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</si>
  <si>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</si>
  <si>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</si>
  <si>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</si>
  <si>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</si>
  <si>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</si>
  <si>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</si>
  <si>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</si>
  <si>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</si>
  <si>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</si>
  <si>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</si>
  <si>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</si>
  <si>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</si>
  <si>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</si>
  <si>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</si>
  <si>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</si>
  <si>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</si>
  <si>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</si>
  <si>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</si>
  <si>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</si>
  <si>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</si>
  <si>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</si>
  <si>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</si>
  <si>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</si>
  <si>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</si>
  <si>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</si>
  <si>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</si>
  <si>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</si>
  <si>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</si>
  <si>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</si>
  <si>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</si>
  <si>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</si>
  <si>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</si>
  <si>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</si>
  <si>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</si>
  <si>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</si>
  <si>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</si>
  <si>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</si>
  <si>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</si>
  <si>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</si>
  <si>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</si>
  <si>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</si>
  <si>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</si>
  <si>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</si>
  <si>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</si>
  <si>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</si>
  <si>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</si>
  <si>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</si>
  <si>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</si>
  <si>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</si>
  <si>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</si>
  <si>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</si>
  <si>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</si>
  <si>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</si>
  <si>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</si>
  <si>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</si>
  <si>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</si>
  <si>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</si>
  <si>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</si>
  <si>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</si>
  <si>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</si>
  <si>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</si>
  <si>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</si>
  <si>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</si>
  <si>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</si>
  <si>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</si>
  <si>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</si>
  <si>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</si>
  <si>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</si>
  <si>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</si>
  <si>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</si>
  <si>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</si>
  <si>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</si>
  <si>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</si>
  <si>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</si>
  <si>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</si>
  <si>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</si>
  <si>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</si>
  <si>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</si>
  <si>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</si>
  <si>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</si>
  <si>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</si>
  <si>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</si>
  <si>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</si>
  <si>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</si>
  <si>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</si>
  <si>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</si>
  <si>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</si>
  <si>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</si>
  <si>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</si>
  <si>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</si>
  <si>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</si>
  <si>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</si>
  <si>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</si>
  <si>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</si>
  <si>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</si>
  <si>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</si>
  <si>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</si>
  <si>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</si>
  <si>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</si>
  <si>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</si>
  <si>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</si>
  <si>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</si>
  <si>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</si>
  <si>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</si>
  <si>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</si>
  <si>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</si>
  <si>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</si>
  <si>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</si>
  <si>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</si>
  <si>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</si>
  <si>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</si>
  <si>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</si>
  <si>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</si>
  <si>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</si>
  <si>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</si>
  <si>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</si>
  <si>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</si>
  <si>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</si>
  <si>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</si>
  <si>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</si>
  <si>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</si>
  <si>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</si>
  <si>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</si>
  <si>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</si>
  <si>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</si>
  <si>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</si>
  <si>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</si>
  <si>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</si>
  <si>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</si>
  <si>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</si>
  <si>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</si>
  <si>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</si>
  <si>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</si>
  <si>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</si>
  <si>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</si>
  <si>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</si>
  <si>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</si>
  <si>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</si>
  <si>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</si>
  <si>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</si>
  <si>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</si>
  <si>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</si>
  <si>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</si>
  <si>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</si>
  <si>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</si>
  <si>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</si>
  <si>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</si>
  <si>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</si>
  <si>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</si>
  <si>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</si>
  <si>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</si>
  <si>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</si>
  <si>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</si>
  <si>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</si>
  <si>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</si>
  <si>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</si>
  <si>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</si>
  <si>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</si>
  <si>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</si>
  <si>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</si>
  <si>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</si>
  <si>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</si>
  <si>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</si>
  <si>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</si>
  <si>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</si>
  <si>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</si>
  <si>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</si>
  <si>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</si>
  <si>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</si>
  <si>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</si>
  <si>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</si>
  <si>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</si>
  <si>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</si>
  <si>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</si>
  <si>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</si>
  <si>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</si>
  <si>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</si>
  <si>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</si>
  <si>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</si>
  <si>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</si>
  <si>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</si>
  <si>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</si>
  <si>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</si>
  <si>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</si>
  <si>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</si>
  <si>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</si>
  <si>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</si>
  <si>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</si>
  <si>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</si>
  <si>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</si>
  <si>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</si>
  <si>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</si>
  <si>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</si>
  <si>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</si>
  <si>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</si>
  <si>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</si>
  <si>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</si>
  <si>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</si>
  <si>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</si>
  <si>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</si>
  <si>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</si>
  <si>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</si>
  <si>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</si>
  <si>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</si>
  <si>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</si>
  <si>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</si>
  <si>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</si>
  <si>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</si>
  <si>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</si>
  <si>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</si>
  <si>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</si>
  <si>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</si>
  <si>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</si>
  <si>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</si>
  <si>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</si>
  <si>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</si>
  <si>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</si>
  <si>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</si>
  <si>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</si>
  <si>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</si>
  <si>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</si>
  <si>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</si>
  <si>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</si>
  <si>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</si>
  <si>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</si>
  <si>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</si>
  <si>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</si>
  <si>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</si>
  <si>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</si>
  <si>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</si>
  <si>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</si>
  <si>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</si>
  <si>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</si>
  <si>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</si>
  <si>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</si>
  <si>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</si>
  <si>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</si>
  <si>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</si>
  <si>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</si>
  <si>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</si>
  <si>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</si>
  <si>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</si>
  <si>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</si>
  <si>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</si>
  <si>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</si>
  <si>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</si>
  <si>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</si>
  <si>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</si>
  <si>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</si>
  <si>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</si>
  <si>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</si>
  <si>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</si>
  <si>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</si>
  <si>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</si>
  <si>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</si>
  <si>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</si>
  <si>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</si>
  <si>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</si>
  <si>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</si>
  <si>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</si>
  <si>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</si>
  <si>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</si>
  <si>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</si>
  <si>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</si>
  <si>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</si>
  <si>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</si>
  <si>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</si>
  <si>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</si>
  <si>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</si>
  <si>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</si>
  <si>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</si>
  <si>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</si>
  <si>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</si>
  <si>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</si>
  <si>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</si>
  <si>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</si>
  <si>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</si>
  <si>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</si>
  <si>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</si>
  <si>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</si>
  <si>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</si>
  <si>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</si>
  <si>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</si>
  <si>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</si>
  <si>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</si>
  <si>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</si>
  <si>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</si>
  <si>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</si>
  <si>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</si>
  <si>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</si>
  <si>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</si>
  <si>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</si>
  <si>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</si>
  <si>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</si>
  <si>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</si>
  <si>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</si>
  <si>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</si>
  <si>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</si>
  <si>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</si>
  <si>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</si>
  <si>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</si>
  <si>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</si>
  <si>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</si>
  <si>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</si>
  <si>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</si>
  <si>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</si>
  <si>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</si>
  <si>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</si>
  <si>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</si>
  <si>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</si>
  <si>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</si>
  <si>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</si>
  <si>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</si>
  <si>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</si>
  <si>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</si>
  <si>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</si>
  <si>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</si>
  <si>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</si>
  <si>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</si>
  <si>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</si>
  <si>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</si>
  <si>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</si>
  <si>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</si>
  <si>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</si>
  <si>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</si>
  <si>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</si>
  <si>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</si>
  <si>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</si>
  <si>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</si>
  <si>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</si>
  <si>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</si>
  <si>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</si>
  <si>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</si>
  <si>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</si>
  <si>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</si>
  <si>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</si>
  <si>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</si>
  <si>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</si>
  <si>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</si>
  <si>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</si>
  <si>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</si>
  <si>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</si>
  <si>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</si>
  <si>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</si>
  <si>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</si>
  <si>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</si>
  <si>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</si>
  <si>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</si>
  <si>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</si>
  <si>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</si>
  <si>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</si>
  <si>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</si>
  <si>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</si>
  <si>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</si>
  <si>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</si>
  <si>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</si>
  <si>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</si>
  <si>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</si>
  <si>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</si>
  <si>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</si>
  <si>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</si>
  <si>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</si>
  <si>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</si>
  <si>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</si>
  <si>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</si>
  <si>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</si>
  <si>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</si>
  <si>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</si>
  <si>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</si>
  <si>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</si>
  <si>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</si>
  <si>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</si>
  <si>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</si>
  <si>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</si>
  <si>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</si>
  <si>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</si>
  <si>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</si>
  <si>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</si>
  <si>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</si>
  <si>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</si>
  <si>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</si>
  <si>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</si>
  <si>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</si>
  <si>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</si>
  <si>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</si>
  <si>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</si>
  <si>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</si>
  <si>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</si>
  <si>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</si>
  <si>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</si>
  <si>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</si>
  <si>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</si>
  <si>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</si>
  <si>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</si>
  <si>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</si>
  <si>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</si>
  <si>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</si>
  <si>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</si>
  <si>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</si>
  <si>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</si>
  <si>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</si>
  <si>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</si>
  <si>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</si>
  <si>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</si>
  <si>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</si>
  <si>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</si>
  <si>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</si>
  <si>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</si>
  <si>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</si>
  <si>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</si>
  <si>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</si>
  <si>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</si>
  <si>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</si>
  <si>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</si>
  <si>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</si>
  <si>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</si>
  <si>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</si>
  <si>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</si>
  <si>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</si>
  <si>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</si>
  <si>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</si>
  <si>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</si>
  <si>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</si>
  <si>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</si>
  <si>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</si>
  <si>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</si>
  <si>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</si>
  <si>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</si>
  <si>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</si>
  <si>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</si>
  <si>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</si>
  <si>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</si>
  <si>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</si>
  <si>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</si>
  <si>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</si>
  <si>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</si>
  <si>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</si>
  <si>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</si>
  <si>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</si>
  <si>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</si>
  <si>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</si>
  <si>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</si>
  <si>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</si>
  <si>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</si>
  <si>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</si>
  <si>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</si>
  <si>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</si>
  <si>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</si>
  <si>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</si>
  <si>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</si>
  <si>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</si>
  <si>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</si>
  <si>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</si>
  <si>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</si>
  <si>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</si>
  <si>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</si>
  <si>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</si>
  <si>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</si>
  <si>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</si>
  <si>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</si>
  <si>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</si>
  <si>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</si>
  <si>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</si>
  <si>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</si>
  <si>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</si>
  <si>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</si>
  <si>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</si>
  <si>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</si>
  <si>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</si>
  <si>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</si>
  <si>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</si>
  <si>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</si>
  <si>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</si>
  <si>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</si>
  <si>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</si>
  <si>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</si>
  <si>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</si>
  <si>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</si>
  <si>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</si>
  <si>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</si>
  <si>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</si>
  <si>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</si>
  <si>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</si>
  <si>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</si>
  <si>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</si>
  <si>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</si>
  <si>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</si>
  <si>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</si>
  <si>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</si>
  <si>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</si>
  <si>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</si>
  <si>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</si>
  <si>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</si>
  <si>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</si>
  <si>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</si>
  <si>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</si>
  <si>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</si>
  <si>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</si>
  <si>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</si>
  <si>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</si>
  <si>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</si>
  <si>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</si>
  <si>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</si>
  <si>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</si>
  <si>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</si>
  <si>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</si>
  <si>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</si>
  <si>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</si>
  <si>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</si>
  <si>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</si>
  <si>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</si>
  <si>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</si>
  <si>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</si>
  <si>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</si>
  <si>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</si>
  <si>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</si>
  <si>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</si>
  <si>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</si>
  <si>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</si>
  <si>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</si>
  <si>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</si>
  <si>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</si>
  <si>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</si>
  <si>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</si>
  <si>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</si>
  <si>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</si>
  <si>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</si>
  <si>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</si>
  <si>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</si>
  <si>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</si>
  <si>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</si>
  <si>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</si>
  <si>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</si>
  <si>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</si>
  <si>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</si>
  <si>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</si>
  <si>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</si>
  <si>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</si>
  <si>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</si>
  <si>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</si>
  <si>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</si>
  <si>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</si>
  <si>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</si>
  <si>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</si>
  <si>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</si>
  <si>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</si>
  <si>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</si>
  <si>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</si>
  <si>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</si>
  <si>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</si>
  <si>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</si>
  <si>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</si>
  <si>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</si>
  <si>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</si>
  <si>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</si>
  <si>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</si>
  <si>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</si>
  <si>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</si>
  <si>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</si>
  <si>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</si>
  <si>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</si>
  <si>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</si>
  <si>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</si>
  <si>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</si>
  <si>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</si>
  <si>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</si>
  <si>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</si>
  <si>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</si>
  <si>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</si>
  <si>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</si>
  <si>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</si>
  <si>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</si>
  <si>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</si>
  <si>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</si>
  <si>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</si>
  <si>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</si>
  <si>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</si>
  <si>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</si>
  <si>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</si>
  <si>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</si>
  <si>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</si>
  <si>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</si>
  <si>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</si>
  <si>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</si>
  <si>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</si>
  <si>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</si>
  <si>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</si>
  <si>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</si>
  <si>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</si>
  <si>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</si>
  <si>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</si>
  <si>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</si>
  <si>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</si>
  <si>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</si>
  <si>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</si>
  <si>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</si>
  <si>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</si>
  <si>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</si>
  <si>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</si>
  <si>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</si>
  <si>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</si>
  <si>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</si>
  <si>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</si>
  <si>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</si>
  <si>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</si>
  <si>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</si>
  <si>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</si>
  <si>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</si>
  <si>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</si>
  <si>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</si>
  <si>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</si>
  <si>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</si>
  <si>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</si>
  <si>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</si>
  <si>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</si>
  <si>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</si>
  <si>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</si>
  <si>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</si>
  <si>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</si>
  <si>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</si>
  <si>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</si>
  <si>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</si>
  <si>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</si>
  <si>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</si>
  <si>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</si>
  <si>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</si>
  <si>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</si>
  <si>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</si>
  <si>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</si>
  <si>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</si>
  <si>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</si>
  <si>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</si>
  <si>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</si>
  <si>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</si>
  <si>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</si>
  <si>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</si>
  <si>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</si>
  <si>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</si>
  <si>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</si>
  <si>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</si>
  <si>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</si>
  <si>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</si>
  <si>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</si>
  <si>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</si>
  <si>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</si>
  <si>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</si>
  <si>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</si>
  <si>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</si>
  <si>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</si>
  <si>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</si>
  <si>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</si>
  <si>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</si>
  <si>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</si>
  <si>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</si>
  <si>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</si>
  <si>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</si>
  <si>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</si>
  <si>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</si>
  <si>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</si>
  <si>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</si>
  <si>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</si>
  <si>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</si>
  <si>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</si>
  <si>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</si>
  <si>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</si>
  <si>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</si>
  <si>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</si>
  <si>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</si>
  <si>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</si>
  <si>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</si>
  <si>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</si>
  <si>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</si>
  <si>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</si>
  <si>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</si>
  <si>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</si>
  <si>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</si>
  <si>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</si>
  <si>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</si>
  <si>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</si>
  <si>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</si>
  <si>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</si>
  <si>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</si>
  <si>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</si>
  <si>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</si>
  <si>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</si>
  <si>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</si>
  <si>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</si>
  <si>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</si>
  <si>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</si>
  <si>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</si>
  <si>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</si>
  <si>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</si>
  <si>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</si>
  <si>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</si>
  <si>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</si>
  <si>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</si>
  <si>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</si>
  <si>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</si>
  <si>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</si>
  <si>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</si>
  <si>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</si>
  <si>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</si>
  <si>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</si>
  <si>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</si>
  <si>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</si>
  <si>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</si>
  <si>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</si>
  <si>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</si>
  <si>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</si>
  <si>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</si>
  <si>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</si>
  <si>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</si>
  <si>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</si>
  <si>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</si>
  <si>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</si>
  <si>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</si>
  <si>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</si>
  <si>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</si>
  <si>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</si>
  <si>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</si>
  <si>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</si>
  <si>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</si>
  <si>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</si>
  <si>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</si>
  <si>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</si>
  <si>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</si>
  <si>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</si>
  <si>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</si>
  <si>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</si>
  <si>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</si>
  <si>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</si>
  <si>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</si>
  <si>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</si>
  <si>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</si>
  <si>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</si>
  <si>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</si>
  <si>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</si>
  <si>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</si>
  <si>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</si>
  <si>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</si>
  <si>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</si>
  <si>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</si>
  <si>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</si>
  <si>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</si>
  <si>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</si>
  <si>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</si>
  <si>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</si>
  <si>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</si>
  <si>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</si>
  <si>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</si>
  <si>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</si>
  <si>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</si>
  <si>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</si>
  <si>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</si>
  <si>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</si>
  <si>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</si>
  <si>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</si>
  <si>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</si>
  <si>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</si>
  <si>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</si>
  <si>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</si>
  <si>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</si>
  <si>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</si>
  <si>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</si>
  <si>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</si>
  <si>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</si>
  <si>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</si>
  <si>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</si>
  <si>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</si>
  <si>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</si>
  <si>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</si>
  <si>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</si>
  <si>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</si>
  <si>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</si>
  <si>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</si>
  <si>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</si>
  <si>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</si>
  <si>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</si>
  <si>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</si>
  <si>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</si>
  <si>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</si>
  <si>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</si>
  <si>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</si>
  <si>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</si>
  <si>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</si>
  <si>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</si>
  <si>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</si>
  <si>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</si>
  <si>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</si>
  <si>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</si>
  <si>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</si>
  <si>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</si>
  <si>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</si>
  <si>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</si>
  <si>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</si>
  <si>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</si>
  <si>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</si>
  <si>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</si>
  <si>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</si>
  <si>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</si>
  <si>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</si>
  <si>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</si>
  <si>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</si>
  <si>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</si>
  <si>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</si>
  <si>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</si>
  <si>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</si>
  <si>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</si>
  <si>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</si>
  <si>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Informe de compatibilidad para BEP2013 II TRIMESTRE.xls</t>
  </si>
  <si>
    <t>Ejecutar el 25/07/2013 08:45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</si>
  <si>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</si>
  <si>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</si>
  <si>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</si>
  <si>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</si>
  <si>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fórmulas de este libro están vinculadas a otros libros que están cerrados. Cuando estas fórmulas se vuelven a calcular en versiones anteriores de Excel sin abrir los libros vinculados, los caracteres que exceden el límite de 255 caracteres no se pueden devolver.</t>
  </si>
  <si>
    <t>MUNICIPAL (Gastos)'!C3:C4</t>
  </si>
  <si>
    <t>Excel 97-2003</t>
  </si>
  <si>
    <t>IV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</si>
</sst>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9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11" fillId="24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3" fillId="22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13" fillId="0" borderId="14" xfId="47" applyNumberFormat="1" applyFont="1" applyBorder="1" applyAlignment="1">
      <alignment horizontal="justify"/>
    </xf>
    <xf numFmtId="182" fontId="0" fillId="0" borderId="14" xfId="47" applyNumberFormat="1" applyFont="1" applyBorder="1" applyAlignment="1">
      <alignment/>
    </xf>
    <xf numFmtId="182" fontId="16" fillId="0" borderId="14" xfId="47" applyNumberFormat="1" applyFont="1" applyBorder="1" applyAlignment="1">
      <alignment horizontal="justify"/>
    </xf>
    <xf numFmtId="182" fontId="0" fillId="22" borderId="14" xfId="47" applyNumberFormat="1" applyFont="1" applyFill="1" applyBorder="1" applyAlignment="1">
      <alignment/>
    </xf>
    <xf numFmtId="0" fontId="9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26" borderId="14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4" fillId="0" borderId="28" xfId="45" applyNumberFormat="1" applyBorder="1" applyAlignment="1" applyProtection="1" quotePrefix="1">
      <alignment horizontal="center" vertical="top" wrapText="1"/>
      <protection/>
    </xf>
    <xf numFmtId="0" fontId="0" fillId="0" borderId="30" xfId="0" applyNumberFormat="1" applyBorder="1" applyAlignment="1">
      <alignment horizontal="center" vertical="top" wrapText="1"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31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33" xfId="0" applyFont="1" applyFill="1" applyBorder="1" applyAlignment="1" applyProtection="1">
      <alignment horizontal="center"/>
      <protection/>
    </xf>
    <xf numFmtId="0" fontId="2" fillId="16" borderId="34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31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31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31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23" t="s">
        <v>273</v>
      </c>
      <c r="K8" s="124"/>
      <c r="L8" s="124"/>
      <c r="M8" s="124"/>
      <c r="N8" s="125"/>
    </row>
    <row r="9" spans="1:25" s="31" customFormat="1" ht="15" thickBot="1">
      <c r="A9" s="26"/>
      <c r="B9" s="60" t="s">
        <v>14</v>
      </c>
      <c r="C9" s="41" t="s">
        <v>9</v>
      </c>
      <c r="D9" s="126" t="s">
        <v>274</v>
      </c>
      <c r="E9" s="127"/>
      <c r="F9" s="127"/>
      <c r="G9" s="128" t="s">
        <v>275</v>
      </c>
      <c r="H9" s="129"/>
      <c r="I9" s="129"/>
      <c r="J9" s="130" t="s">
        <v>276</v>
      </c>
      <c r="K9" s="131"/>
      <c r="L9" s="131"/>
      <c r="M9" s="132" t="s">
        <v>277</v>
      </c>
      <c r="N9" s="133"/>
      <c r="O9" s="133"/>
      <c r="P9" s="134" t="s">
        <v>278</v>
      </c>
      <c r="Q9" s="135"/>
      <c r="R9" s="135"/>
      <c r="S9" s="121" t="s">
        <v>279</v>
      </c>
      <c r="T9" s="122"/>
      <c r="U9" s="122"/>
      <c r="V9" s="118" t="s">
        <v>280</v>
      </c>
      <c r="W9" s="119"/>
      <c r="X9" s="119"/>
      <c r="Y9" s="120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B123">
      <selection activeCell="F154" sqref="F154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1037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517420</v>
      </c>
      <c r="E35" s="73">
        <f>SUM(E36:E37)</f>
        <v>530114</v>
      </c>
      <c r="F35" s="73">
        <f>SUM(F36:F37)</f>
        <v>482272</v>
      </c>
      <c r="G35" s="74">
        <f>+E35-F35</f>
        <v>47842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517420</v>
      </c>
      <c r="E37" s="74">
        <f>+E48+E58+E60</f>
        <v>530114</v>
      </c>
      <c r="F37" s="74">
        <f>+F48+F58+F60</f>
        <v>482272</v>
      </c>
      <c r="G37" s="74">
        <f>+E37-F37</f>
        <v>47842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408900</v>
      </c>
      <c r="E48" s="75">
        <f>SUM(E49:E50)</f>
        <v>445974</v>
      </c>
      <c r="F48" s="75">
        <f>SUM(F49:F50)</f>
        <v>434028</v>
      </c>
      <c r="G48" s="74">
        <f>+E48-F48</f>
        <v>11946</v>
      </c>
    </row>
    <row r="49" spans="2:7" ht="14.25">
      <c r="B49" s="76" t="s">
        <v>92</v>
      </c>
      <c r="C49" s="76" t="s">
        <v>93</v>
      </c>
      <c r="D49" s="76">
        <v>373000</v>
      </c>
      <c r="E49" s="76">
        <v>390155</v>
      </c>
      <c r="F49" s="76">
        <v>379358</v>
      </c>
      <c r="G49" s="74">
        <f>+E49-F49</f>
        <v>10797</v>
      </c>
    </row>
    <row r="50" spans="2:7" ht="14.25">
      <c r="B50" s="76" t="s">
        <v>94</v>
      </c>
      <c r="C50" s="76" t="s">
        <v>95</v>
      </c>
      <c r="D50" s="76">
        <v>35900</v>
      </c>
      <c r="E50" s="76">
        <v>55819</v>
      </c>
      <c r="F50" s="76">
        <v>54670</v>
      </c>
      <c r="G50" s="74">
        <f>+E50-F50</f>
        <v>1149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17620</v>
      </c>
      <c r="E58" s="75">
        <v>17620</v>
      </c>
      <c r="F58" s="75">
        <v>12944</v>
      </c>
      <c r="G58" s="74">
        <f>+E58-F58</f>
        <v>4676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90900</v>
      </c>
      <c r="E60" s="75">
        <v>66520</v>
      </c>
      <c r="F60" s="75">
        <v>35300</v>
      </c>
      <c r="G60" s="74">
        <f>+E60-F60</f>
        <v>31220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12000</v>
      </c>
      <c r="E74" s="73">
        <f>SUM(E75)+F94</f>
        <v>22661</v>
      </c>
      <c r="F74" s="73">
        <f>SUM(F75)+(F94)</f>
        <v>22650</v>
      </c>
      <c r="G74" s="74">
        <f>+E74-F74</f>
        <v>11</v>
      </c>
    </row>
    <row r="75" spans="2:7" ht="14.25">
      <c r="B75" s="74" t="s">
        <v>144</v>
      </c>
      <c r="C75" s="74" t="s">
        <v>145</v>
      </c>
      <c r="D75" s="74">
        <f>SUM(D76:D77)</f>
        <v>12000</v>
      </c>
      <c r="E75" s="74">
        <f>SUM(E76:E77)</f>
        <v>22661</v>
      </c>
      <c r="F75" s="74">
        <f>SUM(F76:F77)</f>
        <v>22650</v>
      </c>
      <c r="G75" s="74">
        <f>+E75-F75</f>
        <v>11</v>
      </c>
    </row>
    <row r="76" spans="2:7" ht="14.25">
      <c r="B76" s="75" t="s">
        <v>146</v>
      </c>
      <c r="C76" s="75" t="s">
        <v>147</v>
      </c>
      <c r="D76" s="75">
        <v>10</v>
      </c>
      <c r="E76" s="75">
        <v>10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11990</v>
      </c>
      <c r="E77" s="75">
        <v>22651</v>
      </c>
      <c r="F77" s="75">
        <v>22650</v>
      </c>
      <c r="G77" s="74">
        <f>+E77-F77</f>
        <v>1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28933</v>
      </c>
      <c r="E143" s="73">
        <v>5578</v>
      </c>
      <c r="F143" s="73">
        <v>5578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558353</v>
      </c>
      <c r="E144" s="76">
        <f>+E35+E65+E74+E97+E106+E114+E120+E139+E143</f>
        <v>558353</v>
      </c>
      <c r="F144" s="76">
        <f>+F35+F65+F74+F97+F106+F114+F120+F139+F143</f>
        <v>510500</v>
      </c>
      <c r="G144" s="76">
        <f>+G35+G65+G74+G97+G106+G114+G120+G139+G143</f>
        <v>47853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438">
      <selection activeCell="G450" sqref="G450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1024</v>
      </c>
    </row>
    <row r="2" spans="2:7" ht="15">
      <c r="B2" s="27"/>
      <c r="C2" s="64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1037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459160</v>
      </c>
      <c r="E11" s="73">
        <f>+E12+E116+E207</f>
        <v>440660</v>
      </c>
      <c r="F11" s="73">
        <f>+F12+F116+F207</f>
        <v>408841</v>
      </c>
      <c r="G11" s="73">
        <f>+G12+G116+G207</f>
        <v>31820</v>
      </c>
    </row>
    <row r="12" spans="2:7" ht="14.25">
      <c r="B12" s="74" t="s">
        <v>291</v>
      </c>
      <c r="C12" s="74" t="s">
        <v>292</v>
      </c>
      <c r="D12" s="74">
        <f>+D13+D108+D100+D83+D86</f>
        <v>191385</v>
      </c>
      <c r="E12" s="74">
        <f>+E13+E108+E100+E83+E86</f>
        <v>181385</v>
      </c>
      <c r="F12" s="74">
        <f>+F13+F108+F100+F83+F86</f>
        <v>180332</v>
      </c>
      <c r="G12" s="74">
        <f>+G13+G83+G86+G100+G108</f>
        <v>1053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142220</v>
      </c>
      <c r="E13" s="75">
        <f>+E14+E21+E33+E46+E55+E58+E68+E73+E80+E82</f>
        <v>137977</v>
      </c>
      <c r="F13" s="75">
        <f>+F14+F21+F33+F46+F55+F58+F68+F73+F80+F82</f>
        <v>137864</v>
      </c>
      <c r="G13" s="96">
        <f>+E13-F13</f>
        <v>113</v>
      </c>
    </row>
    <row r="14" spans="2:7" ht="14.25">
      <c r="B14" s="81" t="s">
        <v>295</v>
      </c>
      <c r="C14" s="81" t="s">
        <v>296</v>
      </c>
      <c r="D14" s="81">
        <v>53247</v>
      </c>
      <c r="E14" s="81">
        <v>52349</v>
      </c>
      <c r="F14" s="81">
        <v>52349</v>
      </c>
      <c r="G14" s="81">
        <f>+E14-F14</f>
        <v>0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13053</v>
      </c>
      <c r="E21" s="81">
        <f>SUM(E22:E32)</f>
        <v>13087</v>
      </c>
      <c r="F21" s="81">
        <f>SUM(F22:F32)</f>
        <v>13087</v>
      </c>
      <c r="G21" s="81">
        <f>+E21-F21</f>
        <v>0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13053</v>
      </c>
      <c r="E23" s="76">
        <v>13087</v>
      </c>
      <c r="F23" s="76">
        <v>13087</v>
      </c>
      <c r="G23" s="96">
        <f>+E23-F23</f>
        <v>0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1027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2568</v>
      </c>
      <c r="E33" s="81">
        <f>SUM(E34:E45)</f>
        <v>1808</v>
      </c>
      <c r="F33" s="81">
        <f>SUM(F34:F45)</f>
        <v>1808</v>
      </c>
      <c r="G33" s="81">
        <f>SUM(G34:G45)</f>
        <v>0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0</v>
      </c>
      <c r="E40" s="76">
        <v>0</v>
      </c>
      <c r="F40" s="76">
        <v>0</v>
      </c>
      <c r="G40" s="96">
        <f>+E40-F40</f>
        <v>0</v>
      </c>
    </row>
    <row r="41" spans="2:7" ht="14.25">
      <c r="B41" s="76" t="s">
        <v>349</v>
      </c>
      <c r="C41" s="76" t="s">
        <v>350</v>
      </c>
      <c r="D41" s="76">
        <v>2568</v>
      </c>
      <c r="E41" s="76">
        <v>1808</v>
      </c>
      <c r="F41" s="76">
        <v>1808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3107</v>
      </c>
      <c r="E55" s="81">
        <f>SUM(E56:E57)</f>
        <v>3095</v>
      </c>
      <c r="F55" s="81">
        <f>SUM(F56:F57)</f>
        <v>3086</v>
      </c>
      <c r="G55" s="81">
        <f>+E55-F55</f>
        <v>9</v>
      </c>
    </row>
    <row r="56" spans="2:7" ht="14.25">
      <c r="B56" s="76" t="s">
        <v>379</v>
      </c>
      <c r="C56" s="76" t="s">
        <v>380</v>
      </c>
      <c r="D56" s="76">
        <v>3107</v>
      </c>
      <c r="E56" s="76">
        <v>3095</v>
      </c>
      <c r="F56" s="76">
        <v>3086</v>
      </c>
      <c r="G56" s="96">
        <f>+E56-F56</f>
        <v>9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0</v>
      </c>
      <c r="G58" s="81">
        <f>+E58-F58</f>
        <v>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0</v>
      </c>
      <c r="G60" s="96">
        <f>+E60-F60</f>
        <v>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13021</v>
      </c>
      <c r="E68" s="81">
        <f>SUM(E69:E72)</f>
        <v>11431</v>
      </c>
      <c r="F68" s="81">
        <f>SUM(F69:F72)</f>
        <v>11431</v>
      </c>
      <c r="G68" s="81">
        <f>+E68-F68</f>
        <v>0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13021</v>
      </c>
      <c r="E70" s="76">
        <v>11431</v>
      </c>
      <c r="F70" s="76">
        <v>11431</v>
      </c>
      <c r="G70" s="96">
        <f>+E70-F70</f>
        <v>0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275</v>
      </c>
      <c r="E73" s="81">
        <f>SUM(E74:E79)</f>
        <v>287</v>
      </c>
      <c r="F73" s="81">
        <f>SUM(F74:F79)</f>
        <v>287</v>
      </c>
      <c r="G73" s="81">
        <f>+E73-F73</f>
        <v>0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275</v>
      </c>
      <c r="E75" s="76">
        <v>287</v>
      </c>
      <c r="F75" s="76">
        <v>287</v>
      </c>
      <c r="G75" s="96">
        <f>+E75-F75</f>
        <v>0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53247</v>
      </c>
      <c r="E80" s="81">
        <f>SUM(E81)</f>
        <v>52349</v>
      </c>
      <c r="F80" s="81">
        <f>SUM(F81)</f>
        <v>52349</v>
      </c>
      <c r="G80" s="81">
        <f>SUM(G81)</f>
        <v>0</v>
      </c>
    </row>
    <row r="81" spans="2:11" ht="14.25">
      <c r="B81" s="76" t="s">
        <v>429</v>
      </c>
      <c r="C81" s="76" t="s">
        <v>430</v>
      </c>
      <c r="D81" s="76">
        <v>53247</v>
      </c>
      <c r="E81" s="76">
        <v>52349</v>
      </c>
      <c r="F81" s="76">
        <v>52349</v>
      </c>
      <c r="G81" s="96">
        <f>+E81-F81</f>
        <v>0</v>
      </c>
      <c r="K81" s="101"/>
    </row>
    <row r="82" spans="2:7" ht="14.25">
      <c r="B82" s="81" t="s">
        <v>431</v>
      </c>
      <c r="C82" s="81" t="s">
        <v>432</v>
      </c>
      <c r="D82" s="81">
        <v>3702</v>
      </c>
      <c r="E82" s="81">
        <v>3571</v>
      </c>
      <c r="F82" s="81">
        <v>3467</v>
      </c>
      <c r="G82" s="81">
        <f>SUM(G83)</f>
        <v>0</v>
      </c>
    </row>
    <row r="83" spans="2:7" ht="14.25">
      <c r="B83" s="95" t="s">
        <v>433</v>
      </c>
      <c r="C83" s="95" t="s">
        <v>434</v>
      </c>
      <c r="D83" s="95">
        <f>SUM(D84:D85)</f>
        <v>3573</v>
      </c>
      <c r="E83" s="95">
        <f>SUM(E84:E85)</f>
        <v>4143</v>
      </c>
      <c r="F83" s="95">
        <f>SUM(F85)</f>
        <v>4143</v>
      </c>
      <c r="G83" s="95">
        <f>SUM(G84:G85)</f>
        <v>0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3573</v>
      </c>
      <c r="E85" s="76">
        <v>4143</v>
      </c>
      <c r="F85" s="76">
        <v>4143</v>
      </c>
      <c r="G85" s="96">
        <f>+E85-F85</f>
        <v>0</v>
      </c>
    </row>
    <row r="86" spans="2:7" ht="14.25">
      <c r="B86" s="95" t="s">
        <v>439</v>
      </c>
      <c r="C86" s="95" t="s">
        <v>440</v>
      </c>
      <c r="D86" s="95">
        <f>SUM(D87:D90)</f>
        <v>36927</v>
      </c>
      <c r="E86" s="95">
        <f>SUM(E87:E90)</f>
        <v>26454</v>
      </c>
      <c r="F86" s="95">
        <f>SUM(F87:F90)</f>
        <v>26454</v>
      </c>
      <c r="G86" s="95">
        <f>+G90</f>
        <v>0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36927</v>
      </c>
      <c r="E90" s="96">
        <f>SUM(E91:E98)</f>
        <v>26454</v>
      </c>
      <c r="F90" s="96">
        <f>SUM(F91:F98)</f>
        <v>26454</v>
      </c>
      <c r="G90" s="96">
        <f>+E90-F90</f>
        <v>0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34000</v>
      </c>
      <c r="E93" s="76">
        <v>23452</v>
      </c>
      <c r="F93" s="76">
        <v>23452</v>
      </c>
      <c r="G93" s="96">
        <f>+E93-F93</f>
        <v>0</v>
      </c>
    </row>
    <row r="94" spans="2:7" ht="14.25">
      <c r="B94" s="76" t="s">
        <v>454</v>
      </c>
      <c r="C94" s="76" t="s">
        <v>455</v>
      </c>
      <c r="D94" s="76">
        <f>SUM(D95:D99)</f>
        <v>2927</v>
      </c>
      <c r="E94" s="76">
        <f>SUM(E95:E99)</f>
        <v>3002</v>
      </c>
      <c r="F94" s="76">
        <f>SUM(F95:F99)</f>
        <v>3002</v>
      </c>
      <c r="G94" s="96">
        <f>+E94-F94</f>
        <v>0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2927</v>
      </c>
      <c r="E99" s="96">
        <v>3002</v>
      </c>
      <c r="F99" s="96">
        <v>3002</v>
      </c>
      <c r="G99" s="96">
        <f>+E99-F99</f>
        <v>0</v>
      </c>
    </row>
    <row r="100" spans="2:7" ht="14.25">
      <c r="B100" s="75" t="s">
        <v>465</v>
      </c>
      <c r="C100" s="75" t="s">
        <v>466</v>
      </c>
      <c r="D100" s="75">
        <f>SUM(D101:D107)</f>
        <v>3000</v>
      </c>
      <c r="E100" s="75">
        <f>SUM(E101:E107)</f>
        <v>1365</v>
      </c>
      <c r="F100" s="75">
        <f>SUM(F101:F107)</f>
        <v>776</v>
      </c>
      <c r="G100" s="75">
        <f>SUM(G101:G107)</f>
        <v>589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2000</v>
      </c>
      <c r="E105" s="76">
        <v>786</v>
      </c>
      <c r="F105" s="76">
        <v>286</v>
      </c>
      <c r="G105" s="96">
        <f>+E105-F105</f>
        <v>500</v>
      </c>
    </row>
    <row r="106" spans="2:7" ht="14.25">
      <c r="B106" s="76" t="s">
        <v>477</v>
      </c>
      <c r="C106" s="76" t="s">
        <v>478</v>
      </c>
      <c r="D106" s="76">
        <v>1000</v>
      </c>
      <c r="E106" s="76">
        <v>579</v>
      </c>
      <c r="F106" s="76">
        <v>490</v>
      </c>
      <c r="G106" s="96">
        <f aca="true" t="shared" si="0" ref="G106:G118">+E106-F106</f>
        <v>89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5665</v>
      </c>
      <c r="E108" s="75">
        <f>+E109++E115+E112+E113</f>
        <v>11446</v>
      </c>
      <c r="F108" s="75">
        <f>+F109++F115+F112+F113</f>
        <v>11095</v>
      </c>
      <c r="G108" s="75">
        <f>+G109++G115+G112+G113</f>
        <v>351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f>SUM(F110:F111)</f>
        <v>1549</v>
      </c>
      <c r="G109" s="76">
        <f>SUM(G110:G111)</f>
        <v>266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830</v>
      </c>
      <c r="G110" s="96">
        <f t="shared" si="0"/>
        <v>205</v>
      </c>
    </row>
    <row r="111" spans="2:7" ht="14.25">
      <c r="B111" s="76" t="s">
        <v>487</v>
      </c>
      <c r="C111" s="76" t="s">
        <v>488</v>
      </c>
      <c r="D111" s="76">
        <v>780</v>
      </c>
      <c r="E111" s="76">
        <v>780</v>
      </c>
      <c r="F111" s="76">
        <v>719</v>
      </c>
      <c r="G111" s="96">
        <f t="shared" si="0"/>
        <v>61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900</v>
      </c>
      <c r="F112" s="76">
        <v>833</v>
      </c>
      <c r="G112" s="96">
        <f t="shared" si="0"/>
        <v>67</v>
      </c>
    </row>
    <row r="113" spans="2:7" ht="14.25">
      <c r="B113" s="76" t="s">
        <v>491</v>
      </c>
      <c r="C113" s="76" t="s">
        <v>492</v>
      </c>
      <c r="D113" s="96">
        <f>SUM(D114)</f>
        <v>2700</v>
      </c>
      <c r="E113" s="96">
        <f>SUM(E114)</f>
        <v>8481</v>
      </c>
      <c r="F113" s="96">
        <f>SUM(F114)</f>
        <v>8481</v>
      </c>
      <c r="G113" s="96">
        <f>SUM(G114)</f>
        <v>0</v>
      </c>
    </row>
    <row r="114" spans="2:7" ht="14.25">
      <c r="B114" s="76" t="s">
        <v>493</v>
      </c>
      <c r="C114" s="76" t="s">
        <v>494</v>
      </c>
      <c r="D114" s="76">
        <v>2700</v>
      </c>
      <c r="E114" s="76">
        <v>8481</v>
      </c>
      <c r="F114" s="76">
        <v>8481</v>
      </c>
      <c r="G114" s="96">
        <f t="shared" si="0"/>
        <v>0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250</v>
      </c>
      <c r="F115" s="76">
        <v>232</v>
      </c>
      <c r="G115" s="96">
        <f t="shared" si="0"/>
        <v>18</v>
      </c>
    </row>
    <row r="116" spans="2:7" ht="14.25">
      <c r="B116" s="82" t="s">
        <v>497</v>
      </c>
      <c r="C116" s="82" t="s">
        <v>498</v>
      </c>
      <c r="D116" s="82">
        <f>+D117+D175+D178+D191+D199</f>
        <v>247775</v>
      </c>
      <c r="E116" s="82">
        <f>+E117+E175+E178+E191+E199</f>
        <v>226810</v>
      </c>
      <c r="F116" s="82">
        <f>+F117+F175+F178+F191+F199</f>
        <v>196044</v>
      </c>
      <c r="G116" s="102">
        <f t="shared" si="0"/>
        <v>30766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202291</v>
      </c>
      <c r="E117" s="75">
        <f>+E123+E133+E155+E158+E162+E173+E118+E174</f>
        <v>177633</v>
      </c>
      <c r="F117" s="75">
        <f>+F123+F133+F155+F158+F162+F173+F118</f>
        <v>157282</v>
      </c>
      <c r="G117" s="96">
        <f t="shared" si="0"/>
        <v>20351</v>
      </c>
    </row>
    <row r="118" spans="2:7" ht="14.25">
      <c r="B118" s="76" t="s">
        <v>500</v>
      </c>
      <c r="C118" s="76" t="s">
        <v>296</v>
      </c>
      <c r="D118" s="76">
        <v>71198</v>
      </c>
      <c r="E118" s="76">
        <v>62198</v>
      </c>
      <c r="F118" s="76">
        <v>54843</v>
      </c>
      <c r="G118" s="96">
        <f t="shared" si="0"/>
        <v>7355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17799</v>
      </c>
      <c r="E123" s="74">
        <f>SUM(E124:E126)</f>
        <v>17799</v>
      </c>
      <c r="F123" s="74">
        <f>SUM(F124:F126)</f>
        <v>13947</v>
      </c>
      <c r="G123" s="81">
        <f>+E123-F123</f>
        <v>3852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17799</v>
      </c>
      <c r="E125" s="76">
        <v>17799</v>
      </c>
      <c r="F125" s="76">
        <v>13947</v>
      </c>
      <c r="G125" s="96">
        <f>+E125-F125</f>
        <v>3852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19480</v>
      </c>
      <c r="E133" s="74">
        <f>SUM(E134:E141)</f>
        <v>14434</v>
      </c>
      <c r="F133" s="74">
        <f>SUM(F134:F141)</f>
        <v>14434</v>
      </c>
      <c r="G133" s="81">
        <f>+E133-F133</f>
        <v>0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18513</v>
      </c>
      <c r="E140" s="76">
        <v>12926</v>
      </c>
      <c r="F140" s="76">
        <v>12926</v>
      </c>
      <c r="G140" s="96">
        <f>+E140-F140</f>
        <v>0</v>
      </c>
    </row>
    <row r="141" spans="2:7" ht="14.25">
      <c r="B141" s="76" t="s">
        <v>525</v>
      </c>
      <c r="C141" s="76" t="s">
        <v>350</v>
      </c>
      <c r="D141" s="76">
        <v>967</v>
      </c>
      <c r="E141" s="76">
        <v>1508</v>
      </c>
      <c r="F141" s="76">
        <v>1508</v>
      </c>
      <c r="G141" s="96">
        <f>+E141-F141</f>
        <v>0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4270</v>
      </c>
      <c r="E155" s="74">
        <f>SUM(E156:E157)</f>
        <v>4270</v>
      </c>
      <c r="F155" s="74">
        <f>SUM(F156:F157)</f>
        <v>3977</v>
      </c>
      <c r="G155" s="74">
        <f>SUM(G156:G157)</f>
        <v>293</v>
      </c>
    </row>
    <row r="156" spans="2:7" ht="14.25">
      <c r="B156" s="76" t="s">
        <v>541</v>
      </c>
      <c r="C156" s="76" t="s">
        <v>542</v>
      </c>
      <c r="D156" s="76">
        <v>4270</v>
      </c>
      <c r="E156" s="76">
        <v>4270</v>
      </c>
      <c r="F156" s="76">
        <v>3977</v>
      </c>
      <c r="G156" s="96">
        <f>+E156-F156</f>
        <v>293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3930</v>
      </c>
      <c r="E158" s="74">
        <f>SUM(E159:E160)</f>
        <v>3930</v>
      </c>
      <c r="F158" s="74">
        <f>SUM(F159:F160)</f>
        <v>2737</v>
      </c>
      <c r="G158" s="74">
        <f>SUM(G159:G160)</f>
        <v>1193</v>
      </c>
    </row>
    <row r="159" spans="2:7" ht="14.25">
      <c r="B159" s="76" t="s">
        <v>545</v>
      </c>
      <c r="C159" s="76" t="s">
        <v>388</v>
      </c>
      <c r="D159" s="76">
        <v>3930</v>
      </c>
      <c r="E159" s="76">
        <v>3930</v>
      </c>
      <c r="F159" s="76">
        <v>2737</v>
      </c>
      <c r="G159" s="96">
        <f>+E159-F159</f>
        <v>1193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14416</v>
      </c>
      <c r="E162" s="74">
        <f>SUM(E163:E164)</f>
        <v>12804</v>
      </c>
      <c r="F162" s="74">
        <f>SUM(F163:F164)</f>
        <v>12501</v>
      </c>
      <c r="G162" s="74">
        <f>SUM(G163:G164)</f>
        <v>303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14416</v>
      </c>
      <c r="E164" s="76">
        <v>12804</v>
      </c>
      <c r="F164" s="76">
        <v>12501</v>
      </c>
      <c r="G164" s="96">
        <f>+E164-F164</f>
        <v>303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71198</v>
      </c>
      <c r="E173" s="74">
        <v>62198</v>
      </c>
      <c r="F173" s="74">
        <v>54843</v>
      </c>
      <c r="G173" s="81">
        <f>+E173-F173</f>
        <v>7355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13292</v>
      </c>
      <c r="E175" s="97">
        <f>SUM(E176:E177)</f>
        <v>5992</v>
      </c>
      <c r="F175" s="97">
        <f>SUM(F176:F177)</f>
        <v>3912</v>
      </c>
      <c r="G175" s="74">
        <f>+E175-F175</f>
        <v>2080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13292</v>
      </c>
      <c r="E177" s="76">
        <v>5992</v>
      </c>
      <c r="F177" s="76">
        <v>3912</v>
      </c>
      <c r="G177" s="96">
        <f>+E177-F177</f>
        <v>2080</v>
      </c>
    </row>
    <row r="178" spans="2:7" ht="14.25">
      <c r="B178" s="97" t="s">
        <v>567</v>
      </c>
      <c r="C178" s="97" t="s">
        <v>440</v>
      </c>
      <c r="D178" s="97">
        <f>SUM(D179:D182)+D190</f>
        <v>19042</v>
      </c>
      <c r="E178" s="97">
        <f>SUM(E179:E182)+E190</f>
        <v>22542</v>
      </c>
      <c r="F178" s="97">
        <f>SUM(F179:F182)+F190</f>
        <v>20568</v>
      </c>
      <c r="G178" s="81">
        <f>+E178-F178</f>
        <v>1974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15000</v>
      </c>
      <c r="E182" s="76">
        <f>SUM(E183:E185)</f>
        <v>18500</v>
      </c>
      <c r="F182" s="76">
        <f>SUM(F183:F185)</f>
        <v>17129</v>
      </c>
      <c r="G182" s="96">
        <f>+E182-F182</f>
        <v>1371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15000</v>
      </c>
      <c r="E185" s="76">
        <v>18500</v>
      </c>
      <c r="F185" s="76">
        <v>17129</v>
      </c>
      <c r="G185" s="96">
        <f>+E185-F185</f>
        <v>1371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4042</v>
      </c>
      <c r="E190" s="76">
        <v>4042</v>
      </c>
      <c r="F190" s="76">
        <v>3439</v>
      </c>
      <c r="G190" s="96">
        <f>+E190-F190</f>
        <v>603</v>
      </c>
    </row>
    <row r="191" spans="2:7" ht="14.25">
      <c r="B191" s="97" t="s">
        <v>581</v>
      </c>
      <c r="C191" s="97" t="s">
        <v>466</v>
      </c>
      <c r="D191" s="97">
        <f>SUM(D192:D198)</f>
        <v>7000</v>
      </c>
      <c r="E191" s="97">
        <f>SUM(E192:E198)</f>
        <v>7000</v>
      </c>
      <c r="F191" s="97">
        <f>SUM(F192:F198)</f>
        <v>2112</v>
      </c>
      <c r="G191" s="74">
        <f>+E191-F191</f>
        <v>4888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6000</v>
      </c>
      <c r="E196" s="76">
        <v>3000</v>
      </c>
      <c r="F196" s="76">
        <v>743</v>
      </c>
      <c r="G196" s="96">
        <f>+E196-F196</f>
        <v>2257</v>
      </c>
    </row>
    <row r="197" spans="2:7" ht="14.25">
      <c r="B197" s="76" t="s">
        <v>587</v>
      </c>
      <c r="C197" s="76" t="s">
        <v>478</v>
      </c>
      <c r="D197" s="76">
        <v>1000</v>
      </c>
      <c r="E197" s="76">
        <v>4000</v>
      </c>
      <c r="F197" s="76">
        <v>1369</v>
      </c>
      <c r="G197" s="96">
        <f>+E197-F197</f>
        <v>2631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6150</v>
      </c>
      <c r="E199" s="97">
        <f>+E200+E203+E204+E206+E205</f>
        <v>13643</v>
      </c>
      <c r="F199" s="97">
        <f>+F200+F203+F206+F204+F205</f>
        <v>12170</v>
      </c>
      <c r="G199" s="97">
        <f>+G200+G203+G206+G204</f>
        <v>1473</v>
      </c>
    </row>
    <row r="200" spans="2:7" ht="14.25">
      <c r="B200" s="76" t="s">
        <v>590</v>
      </c>
      <c r="C200" s="76" t="s">
        <v>484</v>
      </c>
      <c r="D200" s="76">
        <f>SUM(D201:D202)</f>
        <v>3500</v>
      </c>
      <c r="E200" s="76">
        <f>SUM(E201:E202)</f>
        <v>3035</v>
      </c>
      <c r="F200" s="76">
        <f>SUM(F201:F202)</f>
        <v>1829</v>
      </c>
      <c r="G200" s="96">
        <f>+E200-F200</f>
        <v>1206</v>
      </c>
    </row>
    <row r="201" spans="2:7" ht="14.25">
      <c r="B201" s="76" t="s">
        <v>591</v>
      </c>
      <c r="C201" s="76" t="s">
        <v>486</v>
      </c>
      <c r="D201" s="76">
        <v>2500</v>
      </c>
      <c r="E201" s="76">
        <v>2035</v>
      </c>
      <c r="F201" s="76">
        <v>1075</v>
      </c>
      <c r="G201" s="96">
        <f>+E201-F201</f>
        <v>960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1000</v>
      </c>
      <c r="F202" s="76">
        <v>754</v>
      </c>
      <c r="G202" s="96">
        <f>+E202-F202</f>
        <v>246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600</v>
      </c>
      <c r="F203" s="76">
        <v>444</v>
      </c>
      <c r="G203" s="104">
        <f>+E203-F203</f>
        <v>156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9758</v>
      </c>
      <c r="F204" s="76">
        <v>9758</v>
      </c>
      <c r="G204" s="96">
        <f>+E204-F204</f>
        <v>0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250</v>
      </c>
      <c r="F206" s="83">
        <v>139</v>
      </c>
      <c r="G206" s="96">
        <f>+E206-F206</f>
        <v>111</v>
      </c>
    </row>
    <row r="207" spans="2:7" ht="14.25">
      <c r="B207" s="74" t="s">
        <v>597</v>
      </c>
      <c r="C207" s="74" t="s">
        <v>598</v>
      </c>
      <c r="D207" s="74">
        <f>SUM(D208:D221)</f>
        <v>20000</v>
      </c>
      <c r="E207" s="74">
        <f>SUM(E208:E221)</f>
        <v>32465</v>
      </c>
      <c r="F207" s="74">
        <f>SUM(F208:F221)</f>
        <v>32465</v>
      </c>
      <c r="G207" s="74">
        <f>+E207-F207+1</f>
        <v>1</v>
      </c>
    </row>
    <row r="208" spans="2:7" ht="14.25">
      <c r="B208" s="75" t="s">
        <v>599</v>
      </c>
      <c r="C208" s="75" t="s">
        <v>600</v>
      </c>
      <c r="D208" s="75">
        <v>15000</v>
      </c>
      <c r="E208" s="75">
        <v>27306</v>
      </c>
      <c r="F208" s="89">
        <v>27306</v>
      </c>
      <c r="G208" s="96">
        <f>+E208-F208</f>
        <v>0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5000</v>
      </c>
      <c r="E216" s="75">
        <v>5159</v>
      </c>
      <c r="F216" s="89">
        <v>5159</v>
      </c>
      <c r="G216" s="96">
        <f>+E216-F216</f>
        <v>0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87803</v>
      </c>
      <c r="E230" s="73">
        <f>+E231+E234+E238+E243+E261+E271+E280+E285+E298+E306+E312+E317</f>
        <v>115803</v>
      </c>
      <c r="F230" s="73">
        <f>+F231+F234+F238+F243+F261+F271+F280+F285+F298+F306+F312+F317</f>
        <v>99848</v>
      </c>
      <c r="G230" s="73">
        <f>+E230-F230</f>
        <v>15955</v>
      </c>
    </row>
    <row r="231" spans="2:7" ht="14.25">
      <c r="B231" s="74" t="s">
        <v>640</v>
      </c>
      <c r="C231" s="74" t="s">
        <v>641</v>
      </c>
      <c r="D231" s="74">
        <f>SUM(D232:D233)</f>
        <v>2006</v>
      </c>
      <c r="E231" s="74">
        <f>SUM(E232:E233)</f>
        <v>2068</v>
      </c>
      <c r="F231" s="74">
        <f>SUM(F232:F233)</f>
        <v>2068</v>
      </c>
      <c r="G231" s="74">
        <f>+E231-F231</f>
        <v>0</v>
      </c>
    </row>
    <row r="232" spans="2:7" ht="14.25">
      <c r="B232" s="75" t="s">
        <v>642</v>
      </c>
      <c r="C232" s="75" t="s">
        <v>643</v>
      </c>
      <c r="D232" s="75">
        <v>2006</v>
      </c>
      <c r="E232" s="75">
        <v>2068</v>
      </c>
      <c r="F232" s="85">
        <v>2068</v>
      </c>
      <c r="G232" s="96">
        <f>+E232-F232</f>
        <v>0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1800</v>
      </c>
      <c r="E234" s="74">
        <f>SUM(E235:E237)</f>
        <v>1738</v>
      </c>
      <c r="F234" s="94">
        <f>SUM(F235:F237)</f>
        <v>1468</v>
      </c>
      <c r="G234" s="74">
        <f>+E234-F234</f>
        <v>270</v>
      </c>
    </row>
    <row r="235" spans="2:7" ht="14.25">
      <c r="B235" s="75" t="s">
        <v>648</v>
      </c>
      <c r="C235" s="75" t="s">
        <v>649</v>
      </c>
      <c r="D235" s="75">
        <v>300</v>
      </c>
      <c r="E235" s="75">
        <v>238</v>
      </c>
      <c r="F235" s="93">
        <v>0</v>
      </c>
      <c r="G235" s="96">
        <f>+E235-F235</f>
        <v>238</v>
      </c>
    </row>
    <row r="236" spans="2:7" ht="14.25">
      <c r="B236" s="75" t="s">
        <v>650</v>
      </c>
      <c r="C236" s="75" t="s">
        <v>651</v>
      </c>
      <c r="D236" s="75">
        <v>1500</v>
      </c>
      <c r="E236" s="75">
        <v>1500</v>
      </c>
      <c r="F236" s="92">
        <v>1468</v>
      </c>
      <c r="G236" s="96">
        <f>+E236-F236</f>
        <v>32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11500</v>
      </c>
      <c r="E238" s="74">
        <f>SUM(E239:E242)</f>
        <v>16000</v>
      </c>
      <c r="F238" s="74">
        <f>SUM(F239:F242)</f>
        <v>14666</v>
      </c>
      <c r="G238" s="74">
        <f>+E238-F238</f>
        <v>1334</v>
      </c>
    </row>
    <row r="239" spans="2:7" ht="14.25">
      <c r="B239" s="75" t="s">
        <v>656</v>
      </c>
      <c r="C239" s="75" t="s">
        <v>657</v>
      </c>
      <c r="D239" s="75">
        <v>11500</v>
      </c>
      <c r="E239" s="75">
        <v>15500</v>
      </c>
      <c r="F239" s="84">
        <v>14205</v>
      </c>
      <c r="G239" s="96">
        <f>+E239-F239</f>
        <v>1295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660</v>
      </c>
      <c r="C241" s="75" t="s">
        <v>661</v>
      </c>
      <c r="D241" s="75">
        <v>0</v>
      </c>
      <c r="E241" s="75">
        <v>500</v>
      </c>
      <c r="F241" s="84">
        <v>461</v>
      </c>
      <c r="G241" s="96">
        <f>+E241-F241</f>
        <v>39</v>
      </c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22587</v>
      </c>
      <c r="E243" s="74">
        <f>SUM(E244:E260)</f>
        <v>31262</v>
      </c>
      <c r="F243" s="74">
        <f>SUM(F244:F260)</f>
        <v>29277</v>
      </c>
      <c r="G243" s="74">
        <f>SUM(G244:G260)</f>
        <v>1985</v>
      </c>
    </row>
    <row r="244" spans="2:7" ht="14.25">
      <c r="B244" s="75" t="s">
        <v>666</v>
      </c>
      <c r="C244" s="75" t="s">
        <v>667</v>
      </c>
      <c r="D244" s="75">
        <v>3547</v>
      </c>
      <c r="E244" s="75">
        <v>4879</v>
      </c>
      <c r="F244" s="98">
        <v>4879</v>
      </c>
      <c r="G244" s="96">
        <f>+E244-F244</f>
        <v>0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10</v>
      </c>
      <c r="F246" s="98">
        <v>0</v>
      </c>
      <c r="G246" s="96">
        <f t="shared" si="1"/>
        <v>10</v>
      </c>
    </row>
    <row r="247" spans="2:7" ht="14.25">
      <c r="B247" s="75" t="s">
        <v>672</v>
      </c>
      <c r="C247" s="75" t="s">
        <v>673</v>
      </c>
      <c r="D247" s="75">
        <v>9000</v>
      </c>
      <c r="E247" s="75">
        <v>12698</v>
      </c>
      <c r="F247" s="98">
        <v>12698</v>
      </c>
      <c r="G247" s="96">
        <f t="shared" si="1"/>
        <v>0</v>
      </c>
    </row>
    <row r="248" spans="2:7" ht="14.25">
      <c r="B248" s="75" t="s">
        <v>674</v>
      </c>
      <c r="C248" s="75" t="s">
        <v>675</v>
      </c>
      <c r="D248" s="75">
        <v>1300</v>
      </c>
      <c r="E248" s="75">
        <v>1300</v>
      </c>
      <c r="F248" s="98">
        <v>682</v>
      </c>
      <c r="G248" s="96">
        <f t="shared" si="1"/>
        <v>618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3500</v>
      </c>
      <c r="E250" s="75">
        <v>3500</v>
      </c>
      <c r="F250" s="98">
        <v>2824</v>
      </c>
      <c r="G250" s="96">
        <f t="shared" si="1"/>
        <v>676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682</v>
      </c>
      <c r="C252" s="75" t="s">
        <v>683</v>
      </c>
      <c r="D252" s="75">
        <v>1600</v>
      </c>
      <c r="E252" s="75">
        <v>1600</v>
      </c>
      <c r="F252" s="98">
        <v>1244</v>
      </c>
      <c r="G252" s="96">
        <f t="shared" si="1"/>
        <v>356</v>
      </c>
    </row>
    <row r="253" spans="2:7" ht="14.25">
      <c r="B253" s="75" t="s">
        <v>684</v>
      </c>
      <c r="C253" s="75" t="s">
        <v>685</v>
      </c>
      <c r="D253" s="75">
        <v>1300</v>
      </c>
      <c r="E253" s="75">
        <v>1300</v>
      </c>
      <c r="F253" s="98">
        <v>1125</v>
      </c>
      <c r="G253" s="96">
        <f t="shared" si="1"/>
        <v>175</v>
      </c>
    </row>
    <row r="254" spans="2:7" ht="14.25">
      <c r="B254" s="75" t="s">
        <v>686</v>
      </c>
      <c r="C254" s="75" t="s">
        <v>687</v>
      </c>
      <c r="D254" s="75">
        <v>1700</v>
      </c>
      <c r="E254" s="75">
        <v>3920</v>
      </c>
      <c r="F254" s="98">
        <v>3920</v>
      </c>
      <c r="G254" s="96">
        <f t="shared" si="1"/>
        <v>0</v>
      </c>
    </row>
    <row r="255" spans="2:7" ht="14.25">
      <c r="B255" s="75" t="s">
        <v>688</v>
      </c>
      <c r="C255" s="75" t="s">
        <v>689</v>
      </c>
      <c r="D255" s="75">
        <v>10</v>
      </c>
      <c r="E255" s="75">
        <v>308</v>
      </c>
      <c r="F255" s="98">
        <v>308</v>
      </c>
      <c r="G255" s="96">
        <f t="shared" si="1"/>
        <v>0</v>
      </c>
    </row>
    <row r="256" spans="2:7" ht="14.25">
      <c r="B256" s="75" t="s">
        <v>690</v>
      </c>
      <c r="C256" s="75" t="s">
        <v>691</v>
      </c>
      <c r="D256" s="75">
        <v>510</v>
      </c>
      <c r="E256" s="75">
        <v>1537</v>
      </c>
      <c r="F256" s="98">
        <v>1537</v>
      </c>
      <c r="G256" s="96">
        <f t="shared" si="1"/>
        <v>0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110</v>
      </c>
      <c r="F260" s="99">
        <v>60</v>
      </c>
      <c r="G260" s="96">
        <f t="shared" si="1"/>
        <v>50</v>
      </c>
    </row>
    <row r="261" spans="2:7" ht="14.25">
      <c r="B261" s="74" t="s">
        <v>699</v>
      </c>
      <c r="C261" s="74" t="s">
        <v>700</v>
      </c>
      <c r="D261" s="74">
        <f>SUM(D262:D270)</f>
        <v>13740</v>
      </c>
      <c r="E261" s="74">
        <f>SUM(E262:E270)</f>
        <v>19806</v>
      </c>
      <c r="F261" s="74">
        <f>SUM(F262:F270)</f>
        <v>17724</v>
      </c>
      <c r="G261" s="74">
        <f aca="true" t="shared" si="2" ref="G261:G311">+E261-F261</f>
        <v>2082</v>
      </c>
    </row>
    <row r="262" spans="2:7" ht="14.25">
      <c r="B262" s="75" t="s">
        <v>701</v>
      </c>
      <c r="C262" s="75" t="s">
        <v>702</v>
      </c>
      <c r="D262" s="75">
        <v>9600</v>
      </c>
      <c r="E262" s="75">
        <v>13600</v>
      </c>
      <c r="F262" s="75">
        <v>12273</v>
      </c>
      <c r="G262" s="96">
        <f t="shared" si="2"/>
        <v>1327</v>
      </c>
    </row>
    <row r="263" spans="2:7" ht="14.25">
      <c r="B263" s="75" t="s">
        <v>703</v>
      </c>
      <c r="C263" s="75" t="s">
        <v>704</v>
      </c>
      <c r="D263" s="75">
        <v>900</v>
      </c>
      <c r="E263" s="75">
        <v>2700</v>
      </c>
      <c r="F263" s="75">
        <v>2019</v>
      </c>
      <c r="G263" s="96">
        <f t="shared" si="2"/>
        <v>681</v>
      </c>
    </row>
    <row r="264" spans="2:7" ht="14.25">
      <c r="B264" s="75" t="s">
        <v>705</v>
      </c>
      <c r="C264" s="75" t="s">
        <v>706</v>
      </c>
      <c r="D264" s="75">
        <v>1500</v>
      </c>
      <c r="E264" s="75">
        <v>1500</v>
      </c>
      <c r="F264" s="75">
        <v>1466</v>
      </c>
      <c r="G264" s="96">
        <f t="shared" si="2"/>
        <v>34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1700</v>
      </c>
      <c r="E266" s="75">
        <v>1966</v>
      </c>
      <c r="F266" s="75">
        <v>1966</v>
      </c>
      <c r="G266" s="96">
        <f t="shared" si="2"/>
        <v>0</v>
      </c>
    </row>
    <row r="267" spans="2:7" ht="14.25">
      <c r="B267" s="75" t="s">
        <v>711</v>
      </c>
      <c r="C267" s="75" t="s">
        <v>712</v>
      </c>
      <c r="D267" s="75">
        <v>10</v>
      </c>
      <c r="E267" s="75">
        <v>10</v>
      </c>
      <c r="F267" s="75">
        <v>0</v>
      </c>
      <c r="G267" s="96">
        <f t="shared" si="2"/>
        <v>10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718</v>
      </c>
      <c r="C271" s="74" t="s">
        <v>719</v>
      </c>
      <c r="D271" s="74">
        <f>SUM(D272:D279)</f>
        <v>6120</v>
      </c>
      <c r="E271" s="74">
        <f>SUM(E272:E279)</f>
        <v>8697</v>
      </c>
      <c r="F271" s="74">
        <f>SUM(F272:F279)</f>
        <v>6954</v>
      </c>
      <c r="G271" s="74">
        <f>SUM(G272:G279)</f>
        <v>1743</v>
      </c>
    </row>
    <row r="272" spans="2:7" ht="14.25">
      <c r="B272" s="75" t="s">
        <v>720</v>
      </c>
      <c r="C272" s="75" t="s">
        <v>721</v>
      </c>
      <c r="D272" s="75">
        <v>1500</v>
      </c>
      <c r="E272" s="75">
        <v>1568</v>
      </c>
      <c r="F272" s="75">
        <v>1568</v>
      </c>
      <c r="G272" s="96">
        <f t="shared" si="2"/>
        <v>0</v>
      </c>
    </row>
    <row r="273" spans="2:7" ht="14.25">
      <c r="B273" s="75" t="s">
        <v>722</v>
      </c>
      <c r="C273" s="75" t="s">
        <v>723</v>
      </c>
      <c r="D273" s="75">
        <v>2500</v>
      </c>
      <c r="E273" s="75">
        <v>4000</v>
      </c>
      <c r="F273" s="75">
        <v>3327</v>
      </c>
      <c r="G273" s="96">
        <f t="shared" si="2"/>
        <v>673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100</v>
      </c>
      <c r="F274" s="75">
        <v>0</v>
      </c>
      <c r="G274" s="96">
        <f t="shared" si="2"/>
        <v>100</v>
      </c>
    </row>
    <row r="275" spans="2:7" ht="14.25">
      <c r="B275" s="75" t="s">
        <v>726</v>
      </c>
      <c r="C275" s="75" t="s">
        <v>727</v>
      </c>
      <c r="D275" s="75">
        <v>10</v>
      </c>
      <c r="E275" s="75">
        <v>10</v>
      </c>
      <c r="F275" s="75">
        <v>0</v>
      </c>
      <c r="G275" s="96">
        <f t="shared" si="2"/>
        <v>10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109</v>
      </c>
      <c r="F276" s="75">
        <v>109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1600</v>
      </c>
      <c r="E277" s="75">
        <v>1100</v>
      </c>
      <c r="F277" s="75">
        <v>349</v>
      </c>
      <c r="G277" s="96">
        <f t="shared" si="2"/>
        <v>751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1800</v>
      </c>
      <c r="F278" s="75">
        <v>1601</v>
      </c>
      <c r="G278" s="96">
        <f t="shared" si="2"/>
        <v>199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17110</v>
      </c>
      <c r="E285" s="74">
        <f>SUM(E286:E297)</f>
        <v>28132</v>
      </c>
      <c r="F285" s="74">
        <f>SUM(F286:F297)</f>
        <v>24572</v>
      </c>
      <c r="G285" s="74">
        <f>+E285-F285</f>
        <v>3560</v>
      </c>
    </row>
    <row r="286" spans="2:7" ht="14.25">
      <c r="B286" s="75" t="s">
        <v>746</v>
      </c>
      <c r="C286" s="75" t="s">
        <v>747</v>
      </c>
      <c r="D286" s="75">
        <v>1300</v>
      </c>
      <c r="E286" s="75">
        <v>1300</v>
      </c>
      <c r="F286" s="75">
        <v>940</v>
      </c>
      <c r="G286" s="96">
        <f t="shared" si="2"/>
        <v>360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3300</v>
      </c>
      <c r="E292" s="75">
        <v>3800</v>
      </c>
      <c r="F292" s="75">
        <v>2460</v>
      </c>
      <c r="G292" s="96">
        <f t="shared" si="2"/>
        <v>1340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32</v>
      </c>
      <c r="F296" s="75">
        <v>32</v>
      </c>
      <c r="G296" s="96">
        <f t="shared" si="2"/>
        <v>0</v>
      </c>
    </row>
    <row r="297" spans="2:7" ht="14.25">
      <c r="B297" s="75" t="s">
        <v>768</v>
      </c>
      <c r="C297" s="75" t="s">
        <v>44</v>
      </c>
      <c r="D297" s="75">
        <v>12500</v>
      </c>
      <c r="E297" s="75">
        <v>23000</v>
      </c>
      <c r="F297" s="75">
        <v>21140</v>
      </c>
      <c r="G297" s="96">
        <f t="shared" si="2"/>
        <v>1860</v>
      </c>
    </row>
    <row r="298" spans="2:7" ht="14.25">
      <c r="B298" s="74" t="s">
        <v>769</v>
      </c>
      <c r="C298" s="74" t="s">
        <v>770</v>
      </c>
      <c r="D298" s="74">
        <f>SUM(D299:D305)</f>
        <v>530</v>
      </c>
      <c r="E298" s="74">
        <f>SUM(E299:E305)</f>
        <v>1217</v>
      </c>
      <c r="F298" s="74">
        <f>SUM(F299:F305)</f>
        <v>1187</v>
      </c>
      <c r="G298" s="74">
        <f t="shared" si="2"/>
        <v>30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10</v>
      </c>
      <c r="E300" s="75">
        <v>10</v>
      </c>
      <c r="F300" s="75">
        <v>0</v>
      </c>
      <c r="G300" s="96">
        <f t="shared" si="2"/>
        <v>10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783</v>
      </c>
      <c r="C305" s="75" t="s">
        <v>44</v>
      </c>
      <c r="D305" s="75">
        <v>500</v>
      </c>
      <c r="E305" s="75">
        <v>1187</v>
      </c>
      <c r="F305" s="75">
        <v>1187</v>
      </c>
      <c r="G305" s="96">
        <f t="shared" si="2"/>
        <v>0</v>
      </c>
    </row>
    <row r="306" spans="2:7" ht="14.25">
      <c r="B306" s="74" t="s">
        <v>784</v>
      </c>
      <c r="C306" s="74" t="s">
        <v>785</v>
      </c>
      <c r="D306" s="74">
        <f>SUM(D307:D311)</f>
        <v>10000</v>
      </c>
      <c r="E306" s="74">
        <f>SUM(E307:E311)</f>
        <v>4365</v>
      </c>
      <c r="F306" s="74">
        <f>SUM(F307:F311)</f>
        <v>139</v>
      </c>
      <c r="G306" s="74">
        <f t="shared" si="2"/>
        <v>4226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10000</v>
      </c>
      <c r="E308" s="75">
        <v>4365</v>
      </c>
      <c r="F308" s="75">
        <v>139</v>
      </c>
      <c r="G308" s="96">
        <f t="shared" si="2"/>
        <v>4226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1300</v>
      </c>
      <c r="E312" s="74">
        <f>SUM(E313:E316)</f>
        <v>1300</v>
      </c>
      <c r="F312" s="74">
        <f>SUM(F313:F316)</f>
        <v>605</v>
      </c>
      <c r="G312" s="74">
        <f>SUM(G313:G316)</f>
        <v>695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1000</v>
      </c>
      <c r="E314" s="75">
        <v>835</v>
      </c>
      <c r="F314" s="75">
        <v>140</v>
      </c>
      <c r="G314" s="96">
        <f t="shared" si="3"/>
        <v>695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465</v>
      </c>
      <c r="F315" s="75">
        <v>465</v>
      </c>
      <c r="G315" s="96">
        <f t="shared" si="3"/>
        <v>0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1080</v>
      </c>
      <c r="E317" s="74">
        <f>SUM(E318:E324)</f>
        <v>1188</v>
      </c>
      <c r="F317" s="74">
        <f>SUM(F318:F324)</f>
        <v>1188</v>
      </c>
      <c r="G317" s="74">
        <f t="shared" si="3"/>
        <v>0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1080</v>
      </c>
      <c r="E319" s="75">
        <v>1188</v>
      </c>
      <c r="F319" s="75">
        <v>1188</v>
      </c>
      <c r="G319" s="96">
        <f t="shared" si="3"/>
        <v>0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1240</v>
      </c>
      <c r="E376" s="73">
        <f>+E380+E381+E385+E388+E379</f>
        <v>1740</v>
      </c>
      <c r="F376" s="73">
        <f>+F380+F381+F385+F388+F391+F379</f>
        <v>709</v>
      </c>
      <c r="G376" s="103">
        <f aca="true" t="shared" si="6" ref="G376:G387">+E376-F376</f>
        <v>1031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6"/>
        <v>10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500</v>
      </c>
      <c r="E381" s="74">
        <f>SUM(E382:E384)</f>
        <v>1000</v>
      </c>
      <c r="F381" s="74">
        <f>SUM(F382:F384)</f>
        <v>443</v>
      </c>
      <c r="G381" s="74">
        <f t="shared" si="6"/>
        <v>557</v>
      </c>
    </row>
    <row r="382" spans="2:7" ht="14.25">
      <c r="B382" s="75" t="s">
        <v>921</v>
      </c>
      <c r="C382" s="75" t="s">
        <v>922</v>
      </c>
      <c r="D382" s="75">
        <v>500</v>
      </c>
      <c r="E382" s="75">
        <v>1000</v>
      </c>
      <c r="F382" s="75">
        <v>443</v>
      </c>
      <c r="G382" s="96">
        <f t="shared" si="6"/>
        <v>557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0</v>
      </c>
      <c r="E384" s="75">
        <v>0</v>
      </c>
      <c r="F384" s="75">
        <v>0</v>
      </c>
      <c r="G384" s="96">
        <f t="shared" si="6"/>
        <v>0</v>
      </c>
    </row>
    <row r="385" spans="2:7" ht="14.25">
      <c r="B385" s="74" t="s">
        <v>926</v>
      </c>
      <c r="C385" s="74" t="s">
        <v>200</v>
      </c>
      <c r="D385" s="74">
        <f>SUM(D386:D387)</f>
        <v>710</v>
      </c>
      <c r="E385" s="74">
        <f>SUM(E386:E387)</f>
        <v>710</v>
      </c>
      <c r="F385" s="74">
        <f>SUM(F386:F387)</f>
        <v>266</v>
      </c>
      <c r="G385" s="74">
        <f t="shared" si="6"/>
        <v>444</v>
      </c>
    </row>
    <row r="386" spans="2:7" ht="14.25">
      <c r="B386" s="75" t="s">
        <v>927</v>
      </c>
      <c r="C386" s="75" t="s">
        <v>928</v>
      </c>
      <c r="D386" s="75">
        <v>700</v>
      </c>
      <c r="E386" s="75">
        <v>700</v>
      </c>
      <c r="F386" s="75">
        <v>266</v>
      </c>
      <c r="G386" s="96">
        <f t="shared" si="6"/>
        <v>434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10000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10000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10000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f>+F433+F436+F439+F442</f>
        <v>0</v>
      </c>
      <c r="G432" s="73">
        <f>+E432-F432</f>
        <v>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0</v>
      </c>
      <c r="G442" s="74">
        <f>+E442-F442</f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558353</v>
      </c>
      <c r="E444" s="76">
        <f>+E11+E230+E443+E432+E401+E376+E325+E442</f>
        <v>558353</v>
      </c>
      <c r="F444" s="76">
        <f>+F11+F230+F443+F432+F401+F376+F325+F442</f>
        <v>509398</v>
      </c>
      <c r="G444" s="76">
        <f>+G11+G230+G443+G432+G401+G376+G325+G442-1</f>
        <v>48955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105" t="s">
        <v>1028</v>
      </c>
      <c r="C1" s="105"/>
      <c r="D1" s="111"/>
      <c r="E1" s="111"/>
      <c r="F1" s="111"/>
    </row>
    <row r="2" spans="2:6" ht="14.25">
      <c r="B2" s="105" t="s">
        <v>1029</v>
      </c>
      <c r="C2" s="105"/>
      <c r="D2" s="111"/>
      <c r="E2" s="111"/>
      <c r="F2" s="111"/>
    </row>
    <row r="3" spans="2:6" ht="14.25">
      <c r="B3" s="106"/>
      <c r="C3" s="106"/>
      <c r="D3" s="112"/>
      <c r="E3" s="112"/>
      <c r="F3" s="112"/>
    </row>
    <row r="4" spans="2:6" ht="72">
      <c r="B4" s="106" t="s">
        <v>1030</v>
      </c>
      <c r="C4" s="106"/>
      <c r="D4" s="112"/>
      <c r="E4" s="112"/>
      <c r="F4" s="112"/>
    </row>
    <row r="5" spans="2:6" ht="14.25">
      <c r="B5" s="106"/>
      <c r="C5" s="106"/>
      <c r="D5" s="112"/>
      <c r="E5" s="112"/>
      <c r="F5" s="112"/>
    </row>
    <row r="6" spans="2:6" ht="28.5">
      <c r="B6" s="105" t="s">
        <v>1031</v>
      </c>
      <c r="C6" s="105"/>
      <c r="D6" s="111"/>
      <c r="E6" s="111" t="s">
        <v>1032</v>
      </c>
      <c r="F6" s="111" t="s">
        <v>1033</v>
      </c>
    </row>
    <row r="7" spans="2:6" ht="15" thickBot="1">
      <c r="B7" s="106"/>
      <c r="C7" s="106"/>
      <c r="D7" s="112"/>
      <c r="E7" s="112"/>
      <c r="F7" s="112"/>
    </row>
    <row r="8" spans="2:6" ht="72">
      <c r="B8" s="107" t="s">
        <v>1034</v>
      </c>
      <c r="C8" s="108"/>
      <c r="D8" s="113"/>
      <c r="E8" s="113">
        <v>2</v>
      </c>
      <c r="F8" s="114"/>
    </row>
    <row r="9" spans="2:6" ht="39.75" thickBot="1">
      <c r="B9" s="109"/>
      <c r="C9" s="110"/>
      <c r="D9" s="115"/>
      <c r="E9" s="116" t="s">
        <v>1035</v>
      </c>
      <c r="F9" s="117" t="s">
        <v>1036</v>
      </c>
    </row>
    <row r="10" spans="2:6" ht="14.25">
      <c r="B10" s="106"/>
      <c r="C10" s="106"/>
      <c r="D10" s="112"/>
      <c r="E10" s="112"/>
      <c r="F10" s="112"/>
    </row>
  </sheetData>
  <sheetProtection/>
  <hyperlinks>
    <hyperlink ref="E9" location="'MUNICIPAL (Gastos)'!C3:C4" display="'MUNICIPAL (Gastos)'!C3:C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2014-01-10T15:51:22Z</cp:lastPrinted>
  <dcterms:created xsi:type="dcterms:W3CDTF">2009-10-17T12:41:49Z</dcterms:created>
  <dcterms:modified xsi:type="dcterms:W3CDTF">2014-01-10T16:13:18Z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